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75" windowWidth="15210" windowHeight="9570" activeTab="0"/>
  </bookViews>
  <sheets>
    <sheet name="Амзя" sheetId="1" r:id="rId1"/>
  </sheets>
  <definedNames/>
  <calcPr fullCalcOnLoad="1"/>
</workbook>
</file>

<file path=xl/sharedStrings.xml><?xml version="1.0" encoding="utf-8"?>
<sst xmlns="http://schemas.openxmlformats.org/spreadsheetml/2006/main" count="56" uniqueCount="56">
  <si>
    <t>Наименование услуг</t>
  </si>
  <si>
    <t>1.1.</t>
  </si>
  <si>
    <t>1.2.</t>
  </si>
  <si>
    <t>1.3.</t>
  </si>
  <si>
    <t>1.4.</t>
  </si>
  <si>
    <t>1.5.</t>
  </si>
  <si>
    <t>механизированная уборка придомовой территории</t>
  </si>
  <si>
    <t>1.6.</t>
  </si>
  <si>
    <t>1.7.</t>
  </si>
  <si>
    <t>1.8.</t>
  </si>
  <si>
    <t>2.1.</t>
  </si>
  <si>
    <t>холодного водоснабжения (ХВС)</t>
  </si>
  <si>
    <t>водоотведения (ВО)</t>
  </si>
  <si>
    <t>газоснабжения  (ВДГО)</t>
  </si>
  <si>
    <t>дератизация подвалов</t>
  </si>
  <si>
    <t>вывоз крупного мусора с придомовой территории</t>
  </si>
  <si>
    <t>3.1.</t>
  </si>
  <si>
    <t>3.2.</t>
  </si>
  <si>
    <t>Вывоз и захоронение твердых бытовых отходов (ТБО)</t>
  </si>
  <si>
    <t>отопления (ВДСО)</t>
  </si>
  <si>
    <t>итого в расчете на 1 кв. метр</t>
  </si>
  <si>
    <t>ручная уборка придомовой территории</t>
  </si>
  <si>
    <t>в том числе захоронение ТБО</t>
  </si>
  <si>
    <t xml:space="preserve">Приложение </t>
  </si>
  <si>
    <t>к протоколу  органа регулирования тарифов и надбавок городского округа город Нефтекамск РБ                            от 23 ноября 2009 года № 11</t>
  </si>
  <si>
    <t>№</t>
  </si>
  <si>
    <t>Плата за услуги в месяц</t>
  </si>
  <si>
    <t>Рост тарифов для населения</t>
  </si>
  <si>
    <t>п/п</t>
  </si>
  <si>
    <t>руб. за 1 кв. метр общей площади</t>
  </si>
  <si>
    <t>%</t>
  </si>
  <si>
    <t>Содержание жилого фонда</t>
  </si>
  <si>
    <t>техобслуживание  жилищного фонда</t>
  </si>
  <si>
    <t>техобслуживание вентиляционных каналов</t>
  </si>
  <si>
    <t>текущий ремонт</t>
  </si>
  <si>
    <t>содержание управляющей компании</t>
  </si>
  <si>
    <t>Техобслуживание внутридомовых сетей</t>
  </si>
  <si>
    <t>3.3.</t>
  </si>
  <si>
    <t>3.4.</t>
  </si>
  <si>
    <t>3.5.</t>
  </si>
  <si>
    <t>электроснабжения  (ВСЭС)</t>
  </si>
  <si>
    <t>Плата за  пользование жилым помещением   (плата за наем)</t>
  </si>
  <si>
    <t>Жилые дома до 3-х этажей, имеющие все виды благоустройства (центральное холодное водоснабжение, водоотведение, отопление, газ для пищеприготовления, электроснабжение)</t>
  </si>
  <si>
    <t>Жилые дома до 3-х этажей, имеющие все виды благоустройства (центральное холодное водоснабжение, водоотведение, отопление, газ для пищеприготовления, электроснабжение), без подвалов</t>
  </si>
  <si>
    <t>Жилые дома до 3-х этажей, имеющие все виды благоустройства, без мест общего пользования, подвалов, вентканалов и дымоходов</t>
  </si>
  <si>
    <t>Жилые дома до 3-х этажей без обслуживания внутридомовых сетей холодного водоснабжения, водоотведения и отопления, без подвалов, без механизированной уборки территории</t>
  </si>
  <si>
    <t xml:space="preserve">Динамика изменения платы за  жилищные услуги,  с. Амзя </t>
  </si>
  <si>
    <t>Жилые дома до 3-х этажей, имеющие все виды благоустройства (центральное холодное водоснабжение, водоотведение, отопление, газ для пищеприготовления, электроснабжение), возможность оказания механизированной уборки территорий отсутствует</t>
  </si>
  <si>
    <t>Жилые дома до 3-х этажей, имеющие все виды благоустройства (центральное холодное водоснабжение, водоотведение, отопление, газ для пищеприготовления, электроснабжение) , при отсутствии  подвалов и возможности оказания механизированной уборки территорий</t>
  </si>
  <si>
    <t>Жилые дома до 3-х этажей, имеющие все виды благоустройства (центральное холодное водоснабжение, водоотведение, отопление, газ для пищеприготовления, электроснабжение), при отсутствии  подвалов,  вентканалов и дымоходов</t>
  </si>
  <si>
    <t>Жилые дома до 3-х этажей, имеющие все виды благоустройства (центральное холодное водоснабжение, водоотведение, отопление, газ для пищеприготовления, электроснабжение), при отсутствии  подвалов,  вентканалов, дымоходов  и возможности механизированной уборки территории</t>
  </si>
  <si>
    <t>Жилые дома до 3-х этажей, имеющие все виды благоустройства (центральное холодное водоснабжение, водоотведение, отопление, газ для пищеприготовления, электроснабжение) без подъездов (отдельный вход), подвалов, вентканалов и дымоходов</t>
  </si>
  <si>
    <t>Жилые дома до 3-х этажей, при отсутствии  мест общего пользования,  внутридомовых сетей водоотведения,  подвалов, вентканалов, дымоходов и уборки территории</t>
  </si>
  <si>
    <t>Жилые дома до 3-х этажей с центральным отоплением, газом для пищеприготовления, электроснабжением (без обслуживания внутридомовых сетей водоотведения, вентканалов и подвалов)</t>
  </si>
  <si>
    <t>Жилые дома до 3-х этажей при отсутствии  мест общего пользования,   внутридомовых сетей водоотведения, отопления и электроснабжения, подвалов, вентканалов и дымоходов,  уборки территории</t>
  </si>
  <si>
    <t>Жилые дома до 3-х этажей при отсутствии мест общего пользования,  внутридомовых сетей отопления и электроснабжения, подвалов, вентканалов, дымоходов,  уборки территории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</si>
</sst>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"/>
    <numFmt numFmtId="171" formatCode="0.00000"/>
    <numFmt numFmtId="172" formatCode="0.0000"/>
    <numFmt numFmtId="173" formatCode="0.0000000"/>
    <numFmt numFmtId="174" formatCode="0.00000000"/>
  </numFmts>
  <fonts count="43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Alignment="1">
      <alignment/>
    </xf>
    <xf numFmtId="0" fontId="6" fillId="0" borderId="10" xfId="0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0" fontId="6" fillId="0" borderId="12" xfId="0" applyFont="1" applyBorder="1" applyAlignment="1">
      <alignment wrapText="1"/>
    </xf>
    <xf numFmtId="9" fontId="6" fillId="0" borderId="10" xfId="0" applyNumberFormat="1" applyFont="1" applyBorder="1" applyAlignment="1">
      <alignment horizontal="center"/>
    </xf>
    <xf numFmtId="169" fontId="8" fillId="0" borderId="13" xfId="0" applyNumberFormat="1" applyFont="1" applyBorder="1" applyAlignment="1">
      <alignment/>
    </xf>
    <xf numFmtId="0" fontId="6" fillId="0" borderId="13" xfId="0" applyFont="1" applyBorder="1" applyAlignment="1">
      <alignment horizontal="center" vertical="top" wrapText="1"/>
    </xf>
    <xf numFmtId="0" fontId="6" fillId="0" borderId="13" xfId="0" applyFont="1" applyBorder="1" applyAlignment="1">
      <alignment wrapText="1"/>
    </xf>
    <xf numFmtId="0" fontId="6" fillId="0" borderId="13" xfId="0" applyFont="1" applyBorder="1" applyAlignment="1">
      <alignment horizontal="center" wrapText="1"/>
    </xf>
    <xf numFmtId="0" fontId="6" fillId="0" borderId="13" xfId="0" applyFont="1" applyBorder="1" applyAlignment="1">
      <alignment horizontal="left" wrapText="1" indent="2"/>
    </xf>
    <xf numFmtId="0" fontId="7" fillId="0" borderId="0" xfId="0" applyFont="1" applyAlignment="1">
      <alignment/>
    </xf>
    <xf numFmtId="2" fontId="0" fillId="0" borderId="13" xfId="0" applyNumberFormat="1" applyBorder="1" applyAlignment="1">
      <alignment horizontal="center" vertical="center"/>
    </xf>
    <xf numFmtId="43" fontId="6" fillId="33" borderId="13" xfId="60" applyFont="1" applyFill="1" applyBorder="1" applyAlignment="1">
      <alignment horizontal="right" wrapText="1"/>
    </xf>
    <xf numFmtId="43" fontId="6" fillId="33" borderId="13" xfId="0" applyNumberFormat="1" applyFont="1" applyFill="1" applyBorder="1" applyAlignment="1">
      <alignment horizontal="right" wrapText="1"/>
    </xf>
    <xf numFmtId="169" fontId="8" fillId="0" borderId="13" xfId="0" applyNumberFormat="1" applyFont="1" applyBorder="1" applyAlignment="1">
      <alignment horizontal="center" vertical="center"/>
    </xf>
    <xf numFmtId="0" fontId="6" fillId="0" borderId="14" xfId="0" applyFont="1" applyBorder="1" applyAlignment="1">
      <alignment horizontal="center" wrapText="1"/>
    </xf>
    <xf numFmtId="0" fontId="6" fillId="0" borderId="15" xfId="0" applyFont="1" applyBorder="1" applyAlignment="1">
      <alignment horizontal="center" wrapText="1"/>
    </xf>
    <xf numFmtId="2" fontId="3" fillId="0" borderId="16" xfId="0" applyNumberFormat="1" applyFont="1" applyFill="1" applyBorder="1" applyAlignment="1">
      <alignment horizontal="left" vertical="center" wrapText="1"/>
    </xf>
    <xf numFmtId="0" fontId="0" fillId="0" borderId="17" xfId="0" applyFill="1" applyBorder="1" applyAlignment="1">
      <alignment horizontal="left"/>
    </xf>
    <xf numFmtId="2" fontId="3" fillId="0" borderId="13" xfId="0" applyNumberFormat="1" applyFont="1" applyFill="1" applyBorder="1" applyAlignment="1">
      <alignment horizontal="left" vertical="center" wrapText="1"/>
    </xf>
    <xf numFmtId="2" fontId="3" fillId="0" borderId="17" xfId="0" applyNumberFormat="1" applyFont="1" applyFill="1" applyBorder="1" applyAlignment="1">
      <alignment horizontal="left" vertical="center" wrapText="1"/>
    </xf>
    <xf numFmtId="0" fontId="6" fillId="0" borderId="18" xfId="0" applyFont="1" applyBorder="1" applyAlignment="1">
      <alignment horizontal="center" wrapText="1"/>
    </xf>
    <xf numFmtId="0" fontId="6" fillId="0" borderId="19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justify" vertical="center" wrapText="1"/>
    </xf>
    <xf numFmtId="0" fontId="8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2"/>
  <sheetViews>
    <sheetView tabSelected="1" zoomScalePageLayoutView="0" workbookViewId="0" topLeftCell="A3">
      <selection activeCell="H25" sqref="H25"/>
    </sheetView>
  </sheetViews>
  <sheetFormatPr defaultColWidth="9.00390625" defaultRowHeight="12.75"/>
  <cols>
    <col min="2" max="2" width="38.25390625" style="0" customWidth="1"/>
    <col min="3" max="3" width="14.375" style="0" customWidth="1"/>
    <col min="4" max="4" width="15.125" style="0" customWidth="1"/>
    <col min="5" max="5" width="15.875" style="0" customWidth="1"/>
  </cols>
  <sheetData>
    <row r="1" spans="4:5" ht="12.75" hidden="1">
      <c r="D1" s="24" t="s">
        <v>23</v>
      </c>
      <c r="E1" s="24"/>
    </row>
    <row r="2" spans="4:5" ht="66" customHeight="1" hidden="1">
      <c r="D2" s="25" t="s">
        <v>24</v>
      </c>
      <c r="E2" s="25"/>
    </row>
    <row r="3" ht="4.5" customHeight="1"/>
    <row r="4" spans="1:5" ht="30" customHeight="1">
      <c r="A4" s="26" t="s">
        <v>46</v>
      </c>
      <c r="B4" s="26"/>
      <c r="C4" s="26"/>
      <c r="D4" s="26"/>
      <c r="E4" s="26"/>
    </row>
    <row r="5" spans="1:5" ht="12" customHeight="1">
      <c r="A5" s="26"/>
      <c r="B5" s="26"/>
      <c r="C5" s="26"/>
      <c r="D5" s="26"/>
      <c r="E5" s="26"/>
    </row>
    <row r="6" ht="3.75" customHeight="1"/>
    <row r="7" spans="1:5" ht="15" customHeight="1">
      <c r="A7" s="2" t="s">
        <v>25</v>
      </c>
      <c r="B7" s="27" t="s">
        <v>0</v>
      </c>
      <c r="C7" s="16" t="s">
        <v>26</v>
      </c>
      <c r="D7" s="17"/>
      <c r="E7" s="30" t="s">
        <v>27</v>
      </c>
    </row>
    <row r="8" spans="1:5" ht="28.5" customHeight="1">
      <c r="A8" s="3" t="s">
        <v>28</v>
      </c>
      <c r="B8" s="28"/>
      <c r="C8" s="22" t="s">
        <v>29</v>
      </c>
      <c r="D8" s="23"/>
      <c r="E8" s="30"/>
    </row>
    <row r="9" spans="1:5" ht="18" customHeight="1">
      <c r="A9" s="4"/>
      <c r="B9" s="29"/>
      <c r="C9" s="2">
        <v>2014</v>
      </c>
      <c r="D9" s="2">
        <v>2013</v>
      </c>
      <c r="E9" s="5" t="s">
        <v>30</v>
      </c>
    </row>
    <row r="10" spans="1:5" ht="21.75" customHeight="1">
      <c r="A10" s="7">
        <v>1</v>
      </c>
      <c r="B10" s="8" t="s">
        <v>31</v>
      </c>
      <c r="C10" s="13">
        <f>SUM(C11:C18)</f>
        <v>7.300000000000001</v>
      </c>
      <c r="D10" s="13">
        <v>6.52</v>
      </c>
      <c r="E10" s="6">
        <f aca="true" t="shared" si="0" ref="E10:E20">C10/D10*100</f>
        <v>111.9631901840491</v>
      </c>
    </row>
    <row r="11" spans="1:5" ht="32.25" customHeight="1">
      <c r="A11" s="9" t="s">
        <v>1</v>
      </c>
      <c r="B11" s="10" t="s">
        <v>32</v>
      </c>
      <c r="C11" s="14">
        <v>2.1</v>
      </c>
      <c r="D11" s="13">
        <v>2.1</v>
      </c>
      <c r="E11" s="6">
        <f t="shared" si="0"/>
        <v>100</v>
      </c>
    </row>
    <row r="12" spans="1:5" ht="31.5">
      <c r="A12" s="9" t="s">
        <v>2</v>
      </c>
      <c r="B12" s="10" t="s">
        <v>33</v>
      </c>
      <c r="C12" s="14">
        <v>0.23</v>
      </c>
      <c r="D12" s="13">
        <v>0.23</v>
      </c>
      <c r="E12" s="6">
        <f t="shared" si="0"/>
        <v>100</v>
      </c>
    </row>
    <row r="13" spans="1:5" ht="16.5" customHeight="1">
      <c r="A13" s="9" t="s">
        <v>3</v>
      </c>
      <c r="B13" s="10" t="s">
        <v>34</v>
      </c>
      <c r="C13" s="14">
        <v>1.58</v>
      </c>
      <c r="D13" s="13">
        <v>1.19</v>
      </c>
      <c r="E13" s="6">
        <f t="shared" si="0"/>
        <v>132.7731092436975</v>
      </c>
    </row>
    <row r="14" spans="1:5" ht="31.5">
      <c r="A14" s="9" t="s">
        <v>4</v>
      </c>
      <c r="B14" s="10" t="s">
        <v>21</v>
      </c>
      <c r="C14" s="14">
        <v>1.83</v>
      </c>
      <c r="D14" s="13">
        <v>1.59</v>
      </c>
      <c r="E14" s="6">
        <f t="shared" si="0"/>
        <v>115.09433962264151</v>
      </c>
    </row>
    <row r="15" spans="1:5" ht="30.75" customHeight="1">
      <c r="A15" s="9" t="s">
        <v>5</v>
      </c>
      <c r="B15" s="10" t="s">
        <v>6</v>
      </c>
      <c r="C15" s="14">
        <v>0.23</v>
      </c>
      <c r="D15" s="13">
        <v>0.17</v>
      </c>
      <c r="E15" s="6">
        <f t="shared" si="0"/>
        <v>135.2941176470588</v>
      </c>
    </row>
    <row r="16" spans="1:5" ht="18.75" customHeight="1">
      <c r="A16" s="9" t="s">
        <v>7</v>
      </c>
      <c r="B16" s="10" t="s">
        <v>14</v>
      </c>
      <c r="C16" s="14">
        <v>0.01</v>
      </c>
      <c r="D16" s="13">
        <v>0.01</v>
      </c>
      <c r="E16" s="6">
        <f t="shared" si="0"/>
        <v>100</v>
      </c>
    </row>
    <row r="17" spans="1:5" ht="27" customHeight="1">
      <c r="A17" s="9" t="s">
        <v>8</v>
      </c>
      <c r="B17" s="10" t="s">
        <v>15</v>
      </c>
      <c r="C17" s="14">
        <v>0.09</v>
      </c>
      <c r="D17" s="13">
        <v>0.07</v>
      </c>
      <c r="E17" s="6">
        <f t="shared" si="0"/>
        <v>128.57142857142856</v>
      </c>
    </row>
    <row r="18" spans="1:5" ht="26.25" customHeight="1">
      <c r="A18" s="9" t="s">
        <v>9</v>
      </c>
      <c r="B18" s="10" t="s">
        <v>35</v>
      </c>
      <c r="C18" s="14">
        <v>1.23</v>
      </c>
      <c r="D18" s="13">
        <v>1.16</v>
      </c>
      <c r="E18" s="6">
        <f t="shared" si="0"/>
        <v>106.03448275862068</v>
      </c>
    </row>
    <row r="19" spans="1:5" ht="30" customHeight="1">
      <c r="A19" s="9">
        <v>2</v>
      </c>
      <c r="B19" s="8" t="s">
        <v>18</v>
      </c>
      <c r="C19" s="14">
        <v>2.41</v>
      </c>
      <c r="D19" s="13">
        <v>2.27</v>
      </c>
      <c r="E19" s="6">
        <f t="shared" si="0"/>
        <v>106.16740088105728</v>
      </c>
    </row>
    <row r="20" spans="1:5" ht="15.75">
      <c r="A20" s="9" t="s">
        <v>10</v>
      </c>
      <c r="B20" s="10" t="s">
        <v>22</v>
      </c>
      <c r="C20" s="14">
        <v>0.53</v>
      </c>
      <c r="D20" s="13">
        <v>0.53</v>
      </c>
      <c r="E20" s="6">
        <f t="shared" si="0"/>
        <v>100</v>
      </c>
    </row>
    <row r="21" spans="1:5" ht="30" customHeight="1">
      <c r="A21" s="9">
        <v>3</v>
      </c>
      <c r="B21" s="8" t="s">
        <v>36</v>
      </c>
      <c r="C21" s="14">
        <f>D21*1.06</f>
        <v>0</v>
      </c>
      <c r="D21" s="13"/>
      <c r="E21" s="6"/>
    </row>
    <row r="22" spans="1:5" ht="18" customHeight="1">
      <c r="A22" s="9" t="s">
        <v>16</v>
      </c>
      <c r="B22" s="10" t="s">
        <v>11</v>
      </c>
      <c r="C22" s="14">
        <v>0.42</v>
      </c>
      <c r="D22" s="13">
        <v>0.42</v>
      </c>
      <c r="E22" s="6">
        <f aca="true" t="shared" si="1" ref="E22:E27">C22/D22*100</f>
        <v>100</v>
      </c>
    </row>
    <row r="23" spans="1:5" ht="17.25" customHeight="1">
      <c r="A23" s="9" t="s">
        <v>17</v>
      </c>
      <c r="B23" s="10" t="s">
        <v>12</v>
      </c>
      <c r="C23" s="14">
        <v>0.5</v>
      </c>
      <c r="D23" s="13">
        <v>0.5</v>
      </c>
      <c r="E23" s="6">
        <f t="shared" si="1"/>
        <v>100</v>
      </c>
    </row>
    <row r="24" spans="1:5" ht="19.5" customHeight="1">
      <c r="A24" s="9" t="s">
        <v>37</v>
      </c>
      <c r="B24" s="10" t="s">
        <v>19</v>
      </c>
      <c r="C24" s="14">
        <v>2.37</v>
      </c>
      <c r="D24" s="13">
        <v>2.37</v>
      </c>
      <c r="E24" s="6">
        <f t="shared" si="1"/>
        <v>100</v>
      </c>
    </row>
    <row r="25" spans="1:5" ht="20.25" customHeight="1">
      <c r="A25" s="9" t="s">
        <v>38</v>
      </c>
      <c r="B25" s="10" t="s">
        <v>13</v>
      </c>
      <c r="C25" s="14">
        <v>0.04</v>
      </c>
      <c r="D25" s="14">
        <v>0.04</v>
      </c>
      <c r="E25" s="6">
        <f t="shared" si="1"/>
        <v>100</v>
      </c>
    </row>
    <row r="26" spans="1:5" ht="18" customHeight="1">
      <c r="A26" s="9" t="s">
        <v>39</v>
      </c>
      <c r="B26" s="10" t="s">
        <v>40</v>
      </c>
      <c r="C26" s="14">
        <v>0.41</v>
      </c>
      <c r="D26" s="13">
        <v>0.41</v>
      </c>
      <c r="E26" s="6">
        <f t="shared" si="1"/>
        <v>100</v>
      </c>
    </row>
    <row r="27" spans="1:5" ht="30" customHeight="1">
      <c r="A27" s="9">
        <v>4</v>
      </c>
      <c r="B27" s="8" t="s">
        <v>41</v>
      </c>
      <c r="C27" s="14">
        <v>2.05</v>
      </c>
      <c r="D27" s="13">
        <v>2.05</v>
      </c>
      <c r="E27" s="6">
        <f t="shared" si="1"/>
        <v>100</v>
      </c>
    </row>
    <row r="28" ht="15.75" customHeight="1">
      <c r="B28" s="11"/>
    </row>
    <row r="29" ht="18.75" customHeight="1">
      <c r="B29" s="1" t="s">
        <v>20</v>
      </c>
    </row>
    <row r="30" spans="1:5" ht="51.75" customHeight="1">
      <c r="A30" s="18" t="s">
        <v>42</v>
      </c>
      <c r="B30" s="21"/>
      <c r="C30" s="12">
        <f>C11+C12+C13+C14+C15+C16+C17+C18+C19+C22+C23+C24+C25+C26</f>
        <v>13.45</v>
      </c>
      <c r="D30" s="12">
        <f>D11+D12+D13++D14+D15+D16+D17+D18+D19+D22+D23+D24+D25+D26</f>
        <v>12.530000000000001</v>
      </c>
      <c r="E30" s="15">
        <f aca="true" t="shared" si="2" ref="E30:E42">C30/D30*100</f>
        <v>107.34237829209894</v>
      </c>
    </row>
    <row r="31" spans="1:5" ht="51.75" customHeight="1">
      <c r="A31" s="20" t="s">
        <v>43</v>
      </c>
      <c r="B31" s="20"/>
      <c r="C31" s="12">
        <f>C11+C12+C13+C14+C15+C17+C18+C19+C22+C23+C24+C25+C26</f>
        <v>13.440000000000001</v>
      </c>
      <c r="D31" s="12">
        <f>D11+D12+D13+D14+D15+D17+D18+D19+D22+D23+D24+D25+D26</f>
        <v>12.52</v>
      </c>
      <c r="E31" s="15">
        <f t="shared" si="2"/>
        <v>107.34824281150162</v>
      </c>
    </row>
    <row r="32" spans="1:5" ht="75.75" customHeight="1">
      <c r="A32" s="20" t="s">
        <v>47</v>
      </c>
      <c r="B32" s="20"/>
      <c r="C32" s="12">
        <f>C30-C15</f>
        <v>13.219999999999999</v>
      </c>
      <c r="D32" s="12">
        <f>D30-D15</f>
        <v>12.360000000000001</v>
      </c>
      <c r="E32" s="15">
        <f t="shared" si="2"/>
        <v>106.95792880258898</v>
      </c>
    </row>
    <row r="33" spans="1:5" ht="77.25" customHeight="1">
      <c r="A33" s="20" t="s">
        <v>48</v>
      </c>
      <c r="B33" s="20"/>
      <c r="C33" s="12">
        <f>C11+C12+C13+C14+C17+C18+C19+C22+C23+C24+C25+C26</f>
        <v>13.21</v>
      </c>
      <c r="D33" s="12">
        <f>D11+D12+D13++D14+D17+D18+D19+D22+D23+D24+D25+D26</f>
        <v>12.350000000000001</v>
      </c>
      <c r="E33" s="15">
        <f t="shared" si="2"/>
        <v>106.96356275303643</v>
      </c>
    </row>
    <row r="34" spans="1:5" ht="63" customHeight="1">
      <c r="A34" s="20" t="s">
        <v>49</v>
      </c>
      <c r="B34" s="20"/>
      <c r="C34" s="12">
        <f>C11+C13+C14+C15+C17+C18+C19+C22+C23+C24+C25+C26</f>
        <v>13.21</v>
      </c>
      <c r="D34" s="12">
        <f>D30-D12-D16</f>
        <v>12.290000000000001</v>
      </c>
      <c r="E34" s="15">
        <f t="shared" si="2"/>
        <v>107.48576078112286</v>
      </c>
    </row>
    <row r="35" spans="1:5" ht="74.25" customHeight="1">
      <c r="A35" s="20" t="s">
        <v>50</v>
      </c>
      <c r="B35" s="20"/>
      <c r="C35" s="12">
        <f>C11+C13+C14+C17+C18+C19+C22+C23+C24+C25+C26</f>
        <v>12.98</v>
      </c>
      <c r="D35" s="12">
        <f>D30-D12-D16-D15</f>
        <v>12.120000000000001</v>
      </c>
      <c r="E35" s="15">
        <f t="shared" si="2"/>
        <v>107.09570957095708</v>
      </c>
    </row>
    <row r="36" spans="1:5" ht="48.75" customHeight="1">
      <c r="A36" s="18" t="s">
        <v>53</v>
      </c>
      <c r="B36" s="21"/>
      <c r="C36" s="12">
        <f>C11+C13+C14+C15+C17+C18+C19+C22+C24+C25+C26</f>
        <v>12.71</v>
      </c>
      <c r="D36" s="12">
        <f>D11+D13++D14+D15+D17+D18+D19+D22+D24+D25+D26</f>
        <v>11.79</v>
      </c>
      <c r="E36" s="15">
        <f t="shared" si="2"/>
        <v>107.80322307039867</v>
      </c>
    </row>
    <row r="37" spans="1:5" ht="61.5" customHeight="1">
      <c r="A37" s="20" t="s">
        <v>51</v>
      </c>
      <c r="B37" s="20"/>
      <c r="C37" s="12">
        <f>C11+C13+C15+C17+C18+C19+C22+C23+C24+C25</f>
        <v>10.969999999999999</v>
      </c>
      <c r="D37" s="12">
        <f>D11+D13+D15+D17+D18+D19+D22+D23+D24+D25</f>
        <v>10.29</v>
      </c>
      <c r="E37" s="15">
        <f t="shared" si="2"/>
        <v>106.60835762876579</v>
      </c>
    </row>
    <row r="38" spans="1:5" ht="50.25" customHeight="1">
      <c r="A38" s="18" t="s">
        <v>45</v>
      </c>
      <c r="B38" s="19"/>
      <c r="C38" s="12">
        <f>C11+C12+C13+C14+C18+C19+C26</f>
        <v>9.790000000000001</v>
      </c>
      <c r="D38" s="12">
        <f>D11+D12+D13+D14+D18+D19+D26</f>
        <v>8.950000000000001</v>
      </c>
      <c r="E38" s="15">
        <f t="shared" si="2"/>
        <v>109.38547486033518</v>
      </c>
    </row>
    <row r="39" spans="1:5" ht="38.25" customHeight="1">
      <c r="A39" s="18" t="s">
        <v>44</v>
      </c>
      <c r="B39" s="19"/>
      <c r="C39" s="12">
        <f>C13+C15+C17+C18+C19+C22+C23+C24</f>
        <v>8.83</v>
      </c>
      <c r="D39" s="12">
        <f>D13+D15+D17+D18+D19+D22+D23+D24</f>
        <v>8.149999999999999</v>
      </c>
      <c r="E39" s="15">
        <f t="shared" si="2"/>
        <v>108.3435582822086</v>
      </c>
    </row>
    <row r="40" spans="1:5" ht="41.25" customHeight="1">
      <c r="A40" s="18" t="s">
        <v>52</v>
      </c>
      <c r="B40" s="19"/>
      <c r="C40" s="12">
        <f>C17+C18+C19+C22+C24</f>
        <v>6.5200000000000005</v>
      </c>
      <c r="D40" s="12">
        <f>D17+D18+D19+D22+D24</f>
        <v>6.29</v>
      </c>
      <c r="E40" s="15">
        <f t="shared" si="2"/>
        <v>103.65659777424483</v>
      </c>
    </row>
    <row r="41" spans="1:5" ht="48.75" customHeight="1">
      <c r="A41" s="18" t="s">
        <v>55</v>
      </c>
      <c r="B41" s="19"/>
      <c r="C41" s="12">
        <f>C17+C18+C19+C22+C23</f>
        <v>4.65</v>
      </c>
      <c r="D41" s="12">
        <f>D17+D18+D19+D22+D23</f>
        <v>4.42</v>
      </c>
      <c r="E41" s="15">
        <f t="shared" si="2"/>
        <v>105.20361990950227</v>
      </c>
    </row>
    <row r="42" spans="1:5" ht="56.25" customHeight="1">
      <c r="A42" s="18" t="s">
        <v>54</v>
      </c>
      <c r="B42" s="19"/>
      <c r="C42" s="12">
        <f>C17+C18+C19+C22</f>
        <v>4.15</v>
      </c>
      <c r="D42" s="12">
        <f>D17+D18+D19+D22</f>
        <v>3.92</v>
      </c>
      <c r="E42" s="15">
        <f t="shared" si="2"/>
        <v>105.86734693877553</v>
      </c>
    </row>
  </sheetData>
  <sheetProtection/>
  <mergeCells count="21">
    <mergeCell ref="A30:B30"/>
    <mergeCell ref="A32:B32"/>
    <mergeCell ref="A42:B42"/>
    <mergeCell ref="A38:B38"/>
    <mergeCell ref="D1:E1"/>
    <mergeCell ref="D2:E2"/>
    <mergeCell ref="A4:E4"/>
    <mergeCell ref="A5:E5"/>
    <mergeCell ref="B7:B9"/>
    <mergeCell ref="A31:B31"/>
    <mergeCell ref="E7:E8"/>
    <mergeCell ref="C7:D7"/>
    <mergeCell ref="A41:B41"/>
    <mergeCell ref="A34:B34"/>
    <mergeCell ref="A35:B35"/>
    <mergeCell ref="A40:B40"/>
    <mergeCell ref="A36:B36"/>
    <mergeCell ref="A37:B37"/>
    <mergeCell ref="A39:B39"/>
    <mergeCell ref="C8:D8"/>
    <mergeCell ref="A33:B33"/>
  </mergeCells>
  <printOptions/>
  <pageMargins left="0.75" right="0.19" top="0.59" bottom="0.6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2013-09-10T03:51:08Z</cp:lastPrinted>
  <dcterms:created xsi:type="dcterms:W3CDTF">2009-09-17T08:28:12Z</dcterms:created>
  <dcterms:modified xsi:type="dcterms:W3CDTF">2014-08-28T07:02:34Z</dcterms:modified>
  <cp:category/>
  <cp:version/>
  <cp:contentType/>
  <cp:contentStatus/>
</cp:coreProperties>
</file>